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report\每日交易快报\"/>
    </mc:Choice>
  </mc:AlternateContent>
  <xr:revisionPtr revIDLastSave="0" documentId="8_{EA8E5E17-6E53-4BBA-A1FF-28808797245B}" xr6:coauthVersionLast="46" xr6:coauthVersionMax="46" xr10:uidLastSave="{00000000-0000-0000-0000-000000000000}"/>
  <bookViews>
    <workbookView xWindow="1320" yWindow="4935" windowWidth="22665" windowHeight="15765" xr2:uid="{00000000-000D-0000-FFFF-FFFF00000000}"/>
  </bookViews>
  <sheets>
    <sheet name="日报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45" i="1"/>
  <c r="E45" i="1"/>
  <c r="F44" i="1"/>
  <c r="E44" i="1"/>
  <c r="F43" i="1"/>
  <c r="E43" i="1"/>
  <c r="F42" i="1"/>
  <c r="E42" i="1"/>
  <c r="E46" i="1" s="1"/>
  <c r="F41" i="1"/>
  <c r="E41" i="1"/>
  <c r="F40" i="1"/>
  <c r="E40" i="1"/>
  <c r="F39" i="1"/>
  <c r="E39" i="1"/>
  <c r="F38" i="1"/>
  <c r="E38" i="1"/>
  <c r="F37" i="1"/>
  <c r="E37" i="1"/>
  <c r="F36" i="1"/>
  <c r="E36" i="1"/>
  <c r="F34" i="1"/>
  <c r="E34" i="1"/>
  <c r="F33" i="1"/>
  <c r="E33" i="1"/>
  <c r="F32" i="1"/>
  <c r="E32" i="1"/>
  <c r="F30" i="1"/>
  <c r="E30" i="1"/>
  <c r="F29" i="1"/>
  <c r="E29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7" i="1"/>
  <c r="E17" i="1"/>
  <c r="F15" i="1"/>
  <c r="E15" i="1"/>
  <c r="F14" i="1"/>
  <c r="E14" i="1"/>
  <c r="F13" i="1"/>
  <c r="E13" i="1"/>
  <c r="F12" i="1"/>
  <c r="E12" i="1"/>
  <c r="F11" i="1"/>
  <c r="E11" i="1"/>
  <c r="F7" i="1"/>
  <c r="E7" i="1"/>
  <c r="D7" i="1"/>
  <c r="F6" i="1"/>
  <c r="E6" i="1"/>
  <c r="D6" i="1"/>
  <c r="F58" i="1" l="1"/>
  <c r="D58" i="1"/>
  <c r="F31" i="1"/>
  <c r="E28" i="1"/>
  <c r="F9" i="1"/>
  <c r="F48" i="1"/>
  <c r="F4" i="1"/>
  <c r="C44" i="1" l="1"/>
  <c r="C40" i="1"/>
  <c r="C36" i="1"/>
  <c r="C30" i="1"/>
  <c r="C25" i="1"/>
  <c r="C20" i="1"/>
  <c r="C14" i="1"/>
  <c r="C45" i="1"/>
  <c r="C41" i="1"/>
  <c r="C37" i="1"/>
  <c r="C32" i="1"/>
  <c r="C26" i="1"/>
  <c r="C21" i="1"/>
  <c r="C15" i="1"/>
  <c r="C11" i="1"/>
  <c r="C39" i="1"/>
  <c r="C29" i="1"/>
  <c r="C19" i="1"/>
  <c r="C13" i="1"/>
  <c r="C42" i="1"/>
  <c r="C38" i="1"/>
  <c r="C33" i="1"/>
  <c r="C27" i="1"/>
  <c r="C22" i="1"/>
  <c r="C17" i="1"/>
  <c r="C12" i="1"/>
  <c r="C43" i="1"/>
  <c r="C34" i="1"/>
  <c r="C23" i="1"/>
  <c r="E35" i="1"/>
  <c r="F24" i="1"/>
  <c r="F18" i="1"/>
  <c r="E24" i="1"/>
  <c r="E31" i="1"/>
  <c r="F35" i="1"/>
  <c r="F46" i="1"/>
  <c r="F28" i="1"/>
  <c r="E18" i="1"/>
  <c r="E16" i="1"/>
  <c r="C35" i="1"/>
  <c r="C46" i="1"/>
  <c r="C31" i="1"/>
  <c r="C28" i="1"/>
  <c r="C24" i="1"/>
  <c r="F16" i="1"/>
  <c r="C18" i="1"/>
  <c r="C16" i="1"/>
</calcChain>
</file>

<file path=xl/sharedStrings.xml><?xml version="1.0" encoding="utf-8"?>
<sst xmlns="http://schemas.openxmlformats.org/spreadsheetml/2006/main" count="40" uniqueCount="30">
  <si>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</si>
  <si>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</si>
  <si>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</si>
  <si>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</si>
  <si>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</si>
  <si>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</si>
  <si>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</si>
  <si>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</si>
  <si>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铝锭</t>
  </si>
  <si>
    <t>铝棒</t>
  </si>
  <si>
    <t>铜杆</t>
  </si>
  <si>
    <t>电解铜</t>
  </si>
  <si>
    <t xml:space="preserve"> </t>
  </si>
  <si>
    <t>成交统计</t>
  </si>
  <si>
    <t>今日</t>
  </si>
  <si>
    <t>本年累计</t>
  </si>
  <si>
    <t>成交量（吨）</t>
  </si>
  <si>
    <t>成交金额（万元）</t>
  </si>
  <si>
    <t>合计</t>
  </si>
  <si>
    <t>日期：</t>
  </si>
  <si>
    <t>现货基础价</t>
  </si>
  <si>
    <t>基础商品</t>
  </si>
  <si>
    <t>地区</t>
  </si>
  <si>
    <t>品种名称</t>
  </si>
  <si>
    <t>基础价
（元/吨）</t>
  </si>
  <si>
    <t>山西</t>
  </si>
  <si>
    <t>山东</t>
  </si>
  <si>
    <t>天然气</t>
  </si>
  <si>
    <t>水泥</t>
    <phoneticPr fontId="9" type="noConversion"/>
  </si>
  <si>
    <t>注：1.全国1氧化铝基准价范围：当月除新疆地区以外的所有冶金级氧化铝品种；
       2.全国2氧化铝基准价范围：当月所有冶金级氧化铝品种；
       3.全国水泥基准价范围：当月除水泥熟料以外的所有水泥品种；
       4.有色金属及建材品种价格单位：元/吨；天然气价格单位见列头标识，分别为元/吉焦（G）、元/方（S）、元/吨（T）。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</si>
</sst>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rgb="FF000000"/>
      <name val="Microsoft YaHei UI"/>
      <family val="2"/>
      <charset val="134"/>
    </font>
    <font>
      <sz val="9"/>
      <name val="等线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1F4E78"/>
      </patternFill>
    </fill>
    <fill>
      <patternFill patternType="solid">
        <f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1F4E78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1" fontId="1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176" fontId="5" fillId="6" borderId="0" xfId="0" applyNumberFormat="1" applyFont="1" applyFill="1" applyAlignmen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4" fillId="9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14" fontId="0" fillId="2" borderId="0" xfId="0" applyNumberFormat="1" applyFill="1"/>
    <xf numFmtId="3" fontId="5" fillId="10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/&#36816;&#33829;&#26085;&#25253;/2020___________&#27687;&#21270;&#38109;&#28072;&#24133;&#65292;&#24038;&#20391;&#21333;&#20803;&#26684;/&#36816;&#33829;&#26085;&#25253;&#25968;&#25454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每日交易快报"/>
      <sheetName val="手续费收入"/>
      <sheetName val="累计成交量"/>
      <sheetName val="挂牌统计"/>
      <sheetName val="参与商"/>
      <sheetName val="票据支付"/>
      <sheetName val="当日成交量"/>
      <sheetName val="昨日成交量"/>
      <sheetName val="行情信息"/>
      <sheetName val="交易日查询"/>
      <sheetName val="现货基础价"/>
      <sheetName val="合同交收及异议"/>
      <sheetName val="银行资金信息"/>
      <sheetName val="外部价格"/>
    </sheetNames>
    <sheetDataSet>
      <sheetData sheetId="0"/>
      <sheetData sheetId="1">
        <row r="7">
          <cell r="A7" t="str">
            <v>AO现货基础价晋</v>
          </cell>
          <cell r="B7">
            <v>2316</v>
          </cell>
          <cell r="C7">
            <v>15</v>
          </cell>
        </row>
        <row r="8">
          <cell r="A8" t="str">
            <v>AO现货基础价鲁</v>
          </cell>
          <cell r="B8">
            <v>2327</v>
          </cell>
          <cell r="C8">
            <v>4</v>
          </cell>
        </row>
        <row r="9">
          <cell r="A9" t="str">
            <v>山西氧化铝</v>
          </cell>
          <cell r="B9">
            <v>2400</v>
          </cell>
          <cell r="C9">
            <v>0</v>
          </cell>
        </row>
        <row r="10">
          <cell r="A10" t="str">
            <v>山东氧化铝</v>
          </cell>
          <cell r="B10">
            <v>2360</v>
          </cell>
          <cell r="C10">
            <v>0</v>
          </cell>
        </row>
        <row r="11">
          <cell r="A11" t="str">
            <v>广西氧化铝</v>
          </cell>
          <cell r="B11">
            <v>2357</v>
          </cell>
          <cell r="C11">
            <v>0</v>
          </cell>
        </row>
        <row r="12">
          <cell r="A12" t="str">
            <v>河南氧化铝</v>
          </cell>
          <cell r="B12">
            <v>2400</v>
          </cell>
          <cell r="C12">
            <v>0</v>
          </cell>
        </row>
        <row r="13">
          <cell r="A13" t="str">
            <v>连云港氧化铝</v>
          </cell>
          <cell r="B13">
            <v>2431</v>
          </cell>
          <cell r="C13">
            <v>0</v>
          </cell>
        </row>
        <row r="14">
          <cell r="A14" t="str">
            <v>新疆氧化铝</v>
          </cell>
          <cell r="B14">
            <v>2822</v>
          </cell>
          <cell r="C14">
            <v>0</v>
          </cell>
        </row>
        <row r="15">
          <cell r="A15" t="str">
            <v>广东铝锭</v>
          </cell>
          <cell r="B15">
            <v>17473</v>
          </cell>
          <cell r="C15">
            <v>0</v>
          </cell>
        </row>
        <row r="16">
          <cell r="A16" t="str">
            <v>江苏铝锭</v>
          </cell>
          <cell r="B16">
            <v>17430</v>
          </cell>
          <cell r="C16">
            <v>10</v>
          </cell>
        </row>
        <row r="17">
          <cell r="A17" t="str">
            <v>上海铝锭</v>
          </cell>
          <cell r="B17">
            <v>17459</v>
          </cell>
          <cell r="C17">
            <v>0</v>
          </cell>
        </row>
        <row r="18">
          <cell r="A18" t="str">
            <v>浙江铝锭</v>
          </cell>
          <cell r="B18">
            <v>17494</v>
          </cell>
          <cell r="C18">
            <v>0</v>
          </cell>
        </row>
        <row r="19">
          <cell r="A19" t="str">
            <v>甘肃铝锭</v>
          </cell>
          <cell r="B19">
            <v>17466</v>
          </cell>
          <cell r="C19">
            <v>0</v>
          </cell>
        </row>
        <row r="20">
          <cell r="A20" t="str">
            <v>广东铝棒</v>
          </cell>
          <cell r="B20">
            <v>17780</v>
          </cell>
          <cell r="C20">
            <v>0</v>
          </cell>
        </row>
        <row r="21">
          <cell r="A21" t="str">
            <v>江苏铝棒</v>
          </cell>
          <cell r="B21">
            <v>17745</v>
          </cell>
          <cell r="C21">
            <v>0</v>
          </cell>
        </row>
        <row r="22">
          <cell r="A22" t="str">
            <v>山东铝棒</v>
          </cell>
          <cell r="B22">
            <v>17818</v>
          </cell>
          <cell r="C22">
            <v>0</v>
          </cell>
        </row>
        <row r="23">
          <cell r="A23" t="str">
            <v>江苏T1铜杆</v>
          </cell>
          <cell r="B23">
            <v>66757</v>
          </cell>
          <cell r="C23">
            <v>0</v>
          </cell>
        </row>
        <row r="24">
          <cell r="A24" t="str">
            <v>天津T1铜杆</v>
          </cell>
          <cell r="B24">
            <v>66591</v>
          </cell>
          <cell r="C24">
            <v>0</v>
          </cell>
        </row>
        <row r="25">
          <cell r="A25" t="str">
            <v>江苏电解铜</v>
          </cell>
          <cell r="B25">
            <v>66399</v>
          </cell>
          <cell r="C25">
            <v>0</v>
          </cell>
        </row>
        <row r="26">
          <cell r="A26" t="str">
            <v>上海电解铜</v>
          </cell>
          <cell r="B26">
            <v>65749</v>
          </cell>
          <cell r="C26">
            <v>0</v>
          </cell>
        </row>
        <row r="27">
          <cell r="A27" t="str">
            <v>江西电解铜</v>
          </cell>
          <cell r="B27">
            <v>66547</v>
          </cell>
          <cell r="C27">
            <v>0</v>
          </cell>
        </row>
        <row r="28">
          <cell r="A28" t="str">
            <v>广东天然气G</v>
          </cell>
          <cell r="B28">
            <v>69</v>
          </cell>
          <cell r="C28">
            <v>0</v>
          </cell>
        </row>
        <row r="29">
          <cell r="A29" t="str">
            <v>广东天然气S</v>
          </cell>
          <cell r="B29">
            <v>3</v>
          </cell>
          <cell r="C29">
            <v>0</v>
          </cell>
        </row>
        <row r="30">
          <cell r="A30" t="str">
            <v>广东天然气T</v>
          </cell>
          <cell r="B30">
            <v>3710</v>
          </cell>
          <cell r="C30">
            <v>0</v>
          </cell>
        </row>
        <row r="31">
          <cell r="A31" t="str">
            <v>江西天然气T</v>
          </cell>
          <cell r="B31">
            <v>3850</v>
          </cell>
          <cell r="C31">
            <v>0</v>
          </cell>
        </row>
        <row r="32">
          <cell r="A32" t="str">
            <v>湖南天然气T</v>
          </cell>
          <cell r="B32">
            <v>3964</v>
          </cell>
          <cell r="C32">
            <v>0</v>
          </cell>
        </row>
        <row r="33">
          <cell r="A33" t="str">
            <v>天津天然气T</v>
          </cell>
          <cell r="B33">
            <v>3557</v>
          </cell>
          <cell r="C33">
            <v>0</v>
          </cell>
        </row>
        <row r="34">
          <cell r="A34" t="str">
            <v>广东水泥</v>
          </cell>
          <cell r="B34">
            <v>522</v>
          </cell>
          <cell r="C34">
            <v>0</v>
          </cell>
        </row>
        <row r="35">
          <cell r="A35" t="str">
            <v>湖南水泥</v>
          </cell>
          <cell r="B35">
            <v>414</v>
          </cell>
          <cell r="C35">
            <v>0</v>
          </cell>
        </row>
        <row r="36">
          <cell r="A36" t="str">
            <v>湖北水泥</v>
          </cell>
          <cell r="B36">
            <v>417</v>
          </cell>
          <cell r="C36">
            <v>0</v>
          </cell>
        </row>
        <row r="37">
          <cell r="A37" t="str">
            <v>广东水泥熟料</v>
          </cell>
          <cell r="B37">
            <v>352</v>
          </cell>
          <cell r="C37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G2" t="str">
            <v>氧化铝小计</v>
          </cell>
          <cell r="H2">
            <v>4000</v>
          </cell>
          <cell r="I2">
            <v>9600000</v>
          </cell>
          <cell r="J2">
            <v>104000</v>
          </cell>
          <cell r="K2">
            <v>249600000</v>
          </cell>
        </row>
        <row r="3">
          <cell r="G3" t="str">
            <v>铝锭小计</v>
          </cell>
          <cell r="H3">
            <v>167</v>
          </cell>
          <cell r="I3">
            <v>2910810</v>
          </cell>
          <cell r="J3">
            <v>24684.37</v>
          </cell>
          <cell r="K3">
            <v>395960094.97000003</v>
          </cell>
        </row>
        <row r="4">
          <cell r="G4" t="str">
            <v>铝棒小计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G5" t="str">
            <v>铜杆小计</v>
          </cell>
          <cell r="H5">
            <v>0</v>
          </cell>
          <cell r="I5">
            <v>0</v>
          </cell>
          <cell r="J5">
            <v>9760</v>
          </cell>
          <cell r="K5">
            <v>563932057.91999996</v>
          </cell>
        </row>
        <row r="6">
          <cell r="G6" t="str">
            <v>电解铜小计</v>
          </cell>
          <cell r="H6">
            <v>0</v>
          </cell>
          <cell r="I6">
            <v>0</v>
          </cell>
          <cell r="J6">
            <v>11392</v>
          </cell>
          <cell r="K6">
            <v>727319425</v>
          </cell>
        </row>
        <row r="7">
          <cell r="G7" t="str">
            <v>水泥小计</v>
          </cell>
          <cell r="H7">
            <v>0</v>
          </cell>
          <cell r="I7">
            <v>0</v>
          </cell>
          <cell r="J7">
            <v>144968</v>
          </cell>
          <cell r="K7">
            <v>55347120</v>
          </cell>
        </row>
        <row r="8">
          <cell r="G8" t="str">
            <v>天然气小计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topLeftCell="A37" zoomScale="145" zoomScaleNormal="145" workbookViewId="0">
      <selection activeCell="C58" sqref="C58:F58"/>
    </sheetView>
  </sheetViews>
  <sheetFormatPr defaultColWidth="8.625" defaultRowHeight="16.5" x14ac:dyDescent="0.2"/>
  <cols>
    <col min="1" max="1" width="17.375" style="1" customWidth="1"/>
    <col min="2" max="2" width="11.7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8.625" style="2" customWidth="1"/>
    <col min="8" max="16384" width="8.625" style="2"/>
  </cols>
  <sheetData>
    <row r="1" spans="1:8" ht="24.95" customHeight="1" x14ac:dyDescent="0.2">
      <c r="B1" s="41" t="s">
        <v>0</v>
      </c>
      <c r="C1" s="42"/>
      <c r="D1" s="42"/>
      <c r="E1" s="42"/>
      <c r="F1" s="42"/>
    </row>
    <row r="2" spans="1:8" ht="24.95" customHeight="1" x14ac:dyDescent="0.2">
      <c r="B2" s="41" t="s">
        <v>1</v>
      </c>
      <c r="C2" s="42"/>
      <c r="D2" s="42"/>
      <c r="E2" s="42"/>
      <c r="F2" s="42"/>
    </row>
    <row r="3" spans="1:8" ht="24.95" customHeight="1" x14ac:dyDescent="0.2">
      <c r="B3" s="4"/>
    </row>
    <row r="4" spans="1:8" ht="24.95" customHeight="1" x14ac:dyDescent="0.2">
      <c r="B4" s="11" t="s">
        <v>20</v>
      </c>
      <c r="C4" s="12"/>
      <c r="D4" s="12"/>
      <c r="E4" s="13" t="s">
        <v>19</v>
      </c>
      <c r="F4" s="14">
        <f ca="1">TODAY()</f>
        <v>44299</v>
      </c>
    </row>
    <row r="5" spans="1:8" ht="39" customHeight="1" x14ac:dyDescent="0.2">
      <c r="B5" s="15" t="s">
        <v>21</v>
      </c>
      <c r="C5" s="15" t="s">
        <v>22</v>
      </c>
      <c r="D5" s="15" t="s">
        <v>23</v>
      </c>
      <c r="E5" s="15" t="s">
        <v>24</v>
      </c>
      <c r="F5" s="15" t="s">
        <v>6</v>
      </c>
    </row>
    <row r="6" spans="1:8" ht="24.95" customHeight="1" x14ac:dyDescent="0.2">
      <c r="B6" s="16" t="s">
        <v>7</v>
      </c>
      <c r="C6" s="16" t="s">
        <v>25</v>
      </c>
      <c r="D6" s="17" t="str">
        <f>[1]每日交易快报!A7</f>
        <v>AO现货基础价晋</v>
      </c>
      <c r="E6" s="21">
        <f>[1]每日交易快报!B7</f>
        <v>2316</v>
      </c>
      <c r="F6" s="21">
        <f>[1]每日交易快报!C7</f>
        <v>15</v>
      </c>
    </row>
    <row r="7" spans="1:8" ht="24.95" customHeight="1" x14ac:dyDescent="0.2">
      <c r="B7" s="16" t="s">
        <v>7</v>
      </c>
      <c r="C7" s="16" t="s">
        <v>26</v>
      </c>
      <c r="D7" s="17" t="str">
        <f>[1]每日交易快报!A8</f>
        <v>AO现货基础价鲁</v>
      </c>
      <c r="E7" s="21">
        <f>[1]每日交易快报!B8</f>
        <v>2327</v>
      </c>
      <c r="F7" s="21">
        <f>[1]每日交易快报!C8</f>
        <v>4</v>
      </c>
    </row>
    <row r="8" spans="1:8" ht="24.95" customHeight="1" x14ac:dyDescent="0.2"/>
    <row r="9" spans="1:8" ht="24.6" customHeight="1" x14ac:dyDescent="0.2">
      <c r="B9" s="5" t="s">
        <v>2</v>
      </c>
      <c r="E9" s="13" t="s">
        <v>19</v>
      </c>
      <c r="F9" s="14">
        <f ca="1">TODAY()</f>
        <v>44299</v>
      </c>
    </row>
    <row r="10" spans="1:8" ht="34.15" customHeight="1" x14ac:dyDescent="0.2">
      <c r="B10" s="6" t="s">
        <v>3</v>
      </c>
      <c r="C10" s="43" t="s">
        <v>4</v>
      </c>
      <c r="D10" s="43"/>
      <c r="E10" s="6" t="s">
        <v>5</v>
      </c>
      <c r="F10" s="6" t="s">
        <v>6</v>
      </c>
    </row>
    <row r="11" spans="1:8" ht="23.1" customHeight="1" x14ac:dyDescent="0.2">
      <c r="B11" s="30" t="s">
        <v>7</v>
      </c>
      <c r="C11" s="30" t="str">
        <f ca="1">[1]每日交易快报!A9&amp;MID(TEXT($F$4,"yyyymm"),3,4)</f>
        <v>山西氧化铝2104</v>
      </c>
      <c r="D11" s="33"/>
      <c r="E11" s="7">
        <f>[1]每日交易快报!B9</f>
        <v>2400</v>
      </c>
      <c r="F11" s="7">
        <f>[1]每日交易快报!C9</f>
        <v>0</v>
      </c>
    </row>
    <row r="12" spans="1:8" ht="23.1" customHeight="1" x14ac:dyDescent="0.2">
      <c r="B12" s="31"/>
      <c r="C12" s="34" t="str">
        <f ca="1">[1]每日交易快报!A10&amp;MID(TEXT($F$4,"yyyymm"),3,4)</f>
        <v>山东氧化铝2104</v>
      </c>
      <c r="D12" s="35"/>
      <c r="E12" s="23">
        <f>[1]每日交易快报!B10</f>
        <v>2360</v>
      </c>
      <c r="F12" s="23">
        <f>[1]每日交易快报!C10</f>
        <v>0</v>
      </c>
    </row>
    <row r="13" spans="1:8" ht="23.1" customHeight="1" x14ac:dyDescent="0.2">
      <c r="B13" s="31"/>
      <c r="C13" s="30" t="str">
        <f ca="1">[1]每日交易快报!A11&amp;MID(TEXT($F$4,"yyyymm"),3,4)</f>
        <v>广西氧化铝2104</v>
      </c>
      <c r="D13" s="33"/>
      <c r="E13" s="7">
        <f>[1]每日交易快报!B11</f>
        <v>2357</v>
      </c>
      <c r="F13" s="7">
        <f>[1]每日交易快报!C11</f>
        <v>0</v>
      </c>
    </row>
    <row r="14" spans="1:8" ht="23.1" customHeight="1" x14ac:dyDescent="0.2">
      <c r="B14" s="31"/>
      <c r="C14" s="34" t="str">
        <f ca="1">[1]每日交易快报!A12&amp;MID(TEXT($F$4,"yyyymm"),3,4)</f>
        <v>河南氧化铝2104</v>
      </c>
      <c r="D14" s="35"/>
      <c r="E14" s="23">
        <f>[1]每日交易快报!B12</f>
        <v>2400</v>
      </c>
      <c r="F14" s="23">
        <f>[1]每日交易快报!C12</f>
        <v>0</v>
      </c>
    </row>
    <row r="15" spans="1:8" ht="23.1" customHeight="1" x14ac:dyDescent="0.2">
      <c r="A15" s="3"/>
      <c r="B15" s="31"/>
      <c r="C15" s="30" t="str">
        <f ca="1">[1]每日交易快报!A13&amp;MID(TEXT($F$4,"yyyymm"),3,4)</f>
        <v>连云港氧化铝2104</v>
      </c>
      <c r="D15" s="33"/>
      <c r="E15" s="7">
        <f>[1]每日交易快报!B13</f>
        <v>2431</v>
      </c>
      <c r="F15" s="7">
        <f>[1]每日交易快报!C13</f>
        <v>0</v>
      </c>
    </row>
    <row r="16" spans="1:8" ht="23.1" customHeight="1" x14ac:dyDescent="0.2">
      <c r="B16" s="31"/>
      <c r="C16" s="36" t="str">
        <f ca="1">"全国1氧化铝"&amp;MID(TEXT(F4,"yyyymm"),3,4)</f>
        <v>全国1氧化铝2104</v>
      </c>
      <c r="D16" s="37"/>
      <c r="E16" s="8">
        <f>AVERAGE(E11:E15)</f>
        <v>2389.6</v>
      </c>
      <c r="F16" s="8">
        <f>AVERAGE(F11:F15)</f>
        <v>0</v>
      </c>
      <c r="H16" s="22"/>
    </row>
    <row r="17" spans="1:6" ht="23.1" customHeight="1" x14ac:dyDescent="0.2">
      <c r="A17" s="3"/>
      <c r="B17" s="31"/>
      <c r="C17" s="38" t="str">
        <f ca="1">[1]每日交易快报!A14&amp;MID(TEXT($F$4,"yyyymm"),3,4)</f>
        <v>新疆氧化铝2104</v>
      </c>
      <c r="D17" s="33"/>
      <c r="E17" s="7">
        <f>[1]每日交易快报!B14</f>
        <v>2822</v>
      </c>
      <c r="F17" s="7">
        <f>[1]每日交易快报!C14</f>
        <v>0</v>
      </c>
    </row>
    <row r="18" spans="1:6" ht="23.1" customHeight="1" x14ac:dyDescent="0.2">
      <c r="B18" s="32"/>
      <c r="C18" s="36" t="str">
        <f ca="1">"全国2氧化铝"&amp;MID(TEXT(F4,"yyyymm"),3,4)</f>
        <v>全国2氧化铝2104</v>
      </c>
      <c r="D18" s="37"/>
      <c r="E18" s="8">
        <f>AVERAGE(E11:E15,E17)</f>
        <v>2461.6666666666665</v>
      </c>
      <c r="F18" s="8">
        <f>AVERAGE(F11:F15,F17)</f>
        <v>0</v>
      </c>
    </row>
    <row r="19" spans="1:6" ht="23.1" customHeight="1" x14ac:dyDescent="0.2">
      <c r="B19" s="30" t="s">
        <v>8</v>
      </c>
      <c r="C19" s="38" t="str">
        <f ca="1">[1]每日交易快报!A15&amp;MID(TEXT($F$4,"yyyymm"),3,4)</f>
        <v>广东铝锭2104</v>
      </c>
      <c r="D19" s="33"/>
      <c r="E19" s="7">
        <f>[1]每日交易快报!B15</f>
        <v>17473</v>
      </c>
      <c r="F19" s="7">
        <f>[1]每日交易快报!C15</f>
        <v>0</v>
      </c>
    </row>
    <row r="20" spans="1:6" ht="23.1" customHeight="1" x14ac:dyDescent="0.2">
      <c r="B20" s="31"/>
      <c r="C20" s="34" t="str">
        <f ca="1">[1]每日交易快报!A16&amp;MID(TEXT($F$4,"yyyymm"),3,4)</f>
        <v>江苏铝锭2104</v>
      </c>
      <c r="D20" s="35"/>
      <c r="E20" s="23">
        <f>[1]每日交易快报!B16</f>
        <v>17430</v>
      </c>
      <c r="F20" s="23">
        <f>[1]每日交易快报!C16</f>
        <v>10</v>
      </c>
    </row>
    <row r="21" spans="1:6" ht="23.1" customHeight="1" x14ac:dyDescent="0.2">
      <c r="A21" s="3"/>
      <c r="B21" s="31"/>
      <c r="C21" s="38" t="str">
        <f ca="1">[1]每日交易快报!A17&amp;MID(TEXT($F$4,"yyyymm"),3,4)</f>
        <v>上海铝锭2104</v>
      </c>
      <c r="D21" s="33"/>
      <c r="E21" s="7">
        <f>[1]每日交易快报!B17</f>
        <v>17459</v>
      </c>
      <c r="F21" s="7">
        <f>[1]每日交易快报!C17</f>
        <v>0</v>
      </c>
    </row>
    <row r="22" spans="1:6" ht="23.1" customHeight="1" x14ac:dyDescent="0.2">
      <c r="B22" s="31"/>
      <c r="C22" s="34" t="str">
        <f ca="1">[1]每日交易快报!A18&amp;MID(TEXT($F$4,"yyyymm"),3,4)</f>
        <v>浙江铝锭2104</v>
      </c>
      <c r="D22" s="35"/>
      <c r="E22" s="23">
        <f>[1]每日交易快报!B18</f>
        <v>17494</v>
      </c>
      <c r="F22" s="23">
        <f>[1]每日交易快报!C18</f>
        <v>0</v>
      </c>
    </row>
    <row r="23" spans="1:6" ht="23.1" customHeight="1" x14ac:dyDescent="0.2">
      <c r="B23" s="31"/>
      <c r="C23" s="38" t="str">
        <f ca="1">[1]每日交易快报!A19&amp;MID(TEXT($F$4,"yyyymm"),3,4)</f>
        <v>甘肃铝锭2104</v>
      </c>
      <c r="D23" s="33"/>
      <c r="E23" s="7">
        <f>[1]每日交易快报!B19</f>
        <v>17466</v>
      </c>
      <c r="F23" s="7">
        <f>[1]每日交易快报!C19</f>
        <v>0</v>
      </c>
    </row>
    <row r="24" spans="1:6" ht="23.1" customHeight="1" x14ac:dyDescent="0.2">
      <c r="B24" s="32"/>
      <c r="C24" s="36" t="str">
        <f ca="1">"全国铝锭"&amp;MID(TEXT($F$4,"yyyymm"),3,4)</f>
        <v>全国铝锭2104</v>
      </c>
      <c r="D24" s="37"/>
      <c r="E24" s="8">
        <f>AVERAGE(E19:E23)</f>
        <v>17464.400000000001</v>
      </c>
      <c r="F24" s="8">
        <f>AVERAGE(F19:F23)</f>
        <v>2</v>
      </c>
    </row>
    <row r="25" spans="1:6" ht="23.1" customHeight="1" x14ac:dyDescent="0.2">
      <c r="B25" s="30" t="s">
        <v>9</v>
      </c>
      <c r="C25" s="38" t="str">
        <f ca="1">[1]每日交易快报!A20&amp;MID(TEXT($F$4,"yyyymm"),3,4)</f>
        <v>广东铝棒2104</v>
      </c>
      <c r="D25" s="33"/>
      <c r="E25" s="7">
        <f>[1]每日交易快报!B20</f>
        <v>17780</v>
      </c>
      <c r="F25" s="7">
        <f>[1]每日交易快报!C20</f>
        <v>0</v>
      </c>
    </row>
    <row r="26" spans="1:6" ht="23.1" customHeight="1" x14ac:dyDescent="0.2">
      <c r="B26" s="31"/>
      <c r="C26" s="34" t="str">
        <f ca="1">[1]每日交易快报!A21&amp;MID(TEXT($F$4,"yyyymm"),3,4)</f>
        <v>江苏铝棒2104</v>
      </c>
      <c r="D26" s="35"/>
      <c r="E26" s="23">
        <f>[1]每日交易快报!B21</f>
        <v>17745</v>
      </c>
      <c r="F26" s="23">
        <f>[1]每日交易快报!C21</f>
        <v>0</v>
      </c>
    </row>
    <row r="27" spans="1:6" ht="23.1" customHeight="1" x14ac:dyDescent="0.2">
      <c r="B27" s="31"/>
      <c r="C27" s="38" t="str">
        <f ca="1">[1]每日交易快报!A22&amp;MID(TEXT($F$4,"yyyymm"),3,4)</f>
        <v>山东铝棒2104</v>
      </c>
      <c r="D27" s="33"/>
      <c r="E27" s="7">
        <f>[1]每日交易快报!B22</f>
        <v>17818</v>
      </c>
      <c r="F27" s="7">
        <f>[1]每日交易快报!C22</f>
        <v>0</v>
      </c>
    </row>
    <row r="28" spans="1:6" ht="23.1" customHeight="1" x14ac:dyDescent="0.2">
      <c r="B28" s="32"/>
      <c r="C28" s="36" t="str">
        <f ca="1">"全国铝棒"&amp;MID(TEXT($F$4,"yyyymm"),3,4)</f>
        <v>全国铝棒2104</v>
      </c>
      <c r="D28" s="37"/>
      <c r="E28" s="8">
        <f>AVERAGE(E25:E27)</f>
        <v>17781</v>
      </c>
      <c r="F28" s="8">
        <f>AVERAGE(F25:F27)</f>
        <v>0</v>
      </c>
    </row>
    <row r="29" spans="1:6" ht="23.1" customHeight="1" x14ac:dyDescent="0.2">
      <c r="B29" s="30" t="s">
        <v>10</v>
      </c>
      <c r="C29" s="38" t="str">
        <f ca="1">[1]每日交易快报!A23&amp;MID(TEXT($F$4,"yyyymm"),3,4)</f>
        <v>江苏T1铜杆2104</v>
      </c>
      <c r="D29" s="33"/>
      <c r="E29" s="7">
        <f>[1]每日交易快报!B23</f>
        <v>66757</v>
      </c>
      <c r="F29" s="7">
        <f>[1]每日交易快报!C23</f>
        <v>0</v>
      </c>
    </row>
    <row r="30" spans="1:6" ht="23.1" customHeight="1" x14ac:dyDescent="0.2">
      <c r="B30" s="31"/>
      <c r="C30" s="34" t="str">
        <f ca="1">[1]每日交易快报!A24&amp;MID(TEXT($F$4,"yyyymm"),3,4)</f>
        <v>天津T1铜杆2104</v>
      </c>
      <c r="D30" s="35"/>
      <c r="E30" s="23">
        <f>[1]每日交易快报!B24</f>
        <v>66591</v>
      </c>
      <c r="F30" s="23">
        <f>[1]每日交易快报!C24</f>
        <v>0</v>
      </c>
    </row>
    <row r="31" spans="1:6" ht="23.1" customHeight="1" x14ac:dyDescent="0.2">
      <c r="B31" s="32"/>
      <c r="C31" s="39" t="str">
        <f ca="1">"全国铜杆"&amp;MID(TEXT($F$4,"yyyymm"),3,4)</f>
        <v>全国铜杆2104</v>
      </c>
      <c r="D31" s="40"/>
      <c r="E31" s="9">
        <f>AVERAGE(E29:E30)</f>
        <v>66674</v>
      </c>
      <c r="F31" s="9">
        <f>AVERAGE(F29:F30)</f>
        <v>0</v>
      </c>
    </row>
    <row r="32" spans="1:6" ht="23.1" customHeight="1" x14ac:dyDescent="0.2">
      <c r="B32" s="30" t="s">
        <v>11</v>
      </c>
      <c r="C32" s="34" t="str">
        <f ca="1">[1]每日交易快报!A25&amp;MID(TEXT($F$4,"yyyymm"),3,4)</f>
        <v>江苏电解铜2104</v>
      </c>
      <c r="D32" s="35"/>
      <c r="E32" s="23">
        <f>[1]每日交易快报!B25</f>
        <v>66399</v>
      </c>
      <c r="F32" s="23">
        <f>[1]每日交易快报!C25</f>
        <v>0</v>
      </c>
    </row>
    <row r="33" spans="1:7" ht="23.1" customHeight="1" x14ac:dyDescent="0.2">
      <c r="B33" s="31"/>
      <c r="C33" s="38" t="str">
        <f ca="1">[1]每日交易快报!A26&amp;MID(TEXT($F$4,"yyyymm"),3,4)</f>
        <v>上海电解铜2104</v>
      </c>
      <c r="D33" s="33"/>
      <c r="E33" s="7">
        <f>[1]每日交易快报!B26</f>
        <v>65749</v>
      </c>
      <c r="F33" s="7">
        <f>[1]每日交易快报!C26</f>
        <v>0</v>
      </c>
    </row>
    <row r="34" spans="1:7" ht="23.1" customHeight="1" x14ac:dyDescent="0.2">
      <c r="B34" s="31"/>
      <c r="C34" s="34" t="str">
        <f ca="1">[1]每日交易快报!A27&amp;MID(TEXT($F$4,"yyyymm"),3,4)</f>
        <v>江西电解铜2104</v>
      </c>
      <c r="D34" s="35"/>
      <c r="E34" s="23">
        <f>[1]每日交易快报!B27</f>
        <v>66547</v>
      </c>
      <c r="F34" s="23">
        <f>[1]每日交易快报!C27</f>
        <v>0</v>
      </c>
    </row>
    <row r="35" spans="1:7" ht="23.1" customHeight="1" x14ac:dyDescent="0.2">
      <c r="B35" s="32"/>
      <c r="C35" s="39" t="str">
        <f ca="1">"全国电解铜"&amp;MID(TEXT($F$4,"yyyymm"),3,4)</f>
        <v>全国电解铜2104</v>
      </c>
      <c r="D35" s="40"/>
      <c r="E35" s="9">
        <f>AVERAGE(E32:E34)</f>
        <v>66231.666666666672</v>
      </c>
      <c r="F35" s="9">
        <f>AVERAGE(F32:F34)</f>
        <v>0</v>
      </c>
    </row>
    <row r="36" spans="1:7" ht="23.1" customHeight="1" x14ac:dyDescent="0.2">
      <c r="B36" s="44" t="s">
        <v>27</v>
      </c>
      <c r="C36" s="34" t="str">
        <f ca="1">[1]每日交易快报!A28&amp;MID(TEXT($F$4,"yyyymm"),3,4)</f>
        <v>广东天然气G2104</v>
      </c>
      <c r="D36" s="35"/>
      <c r="E36" s="23">
        <f>[1]每日交易快报!B28</f>
        <v>69</v>
      </c>
      <c r="F36" s="23">
        <f>[1]每日交易快报!C28</f>
        <v>0</v>
      </c>
    </row>
    <row r="37" spans="1:7" ht="23.1" customHeight="1" x14ac:dyDescent="0.2">
      <c r="B37" s="45"/>
      <c r="C37" s="38" t="str">
        <f ca="1">[1]每日交易快报!A29&amp;MID(TEXT($F$4,"yyyymm"),3,4)</f>
        <v>广东天然气S2104</v>
      </c>
      <c r="D37" s="33"/>
      <c r="E37" s="7">
        <f>[1]每日交易快报!B29</f>
        <v>3</v>
      </c>
      <c r="F37" s="7">
        <f>[1]每日交易快报!C29</f>
        <v>0</v>
      </c>
    </row>
    <row r="38" spans="1:7" ht="23.1" customHeight="1" x14ac:dyDescent="0.2">
      <c r="B38" s="45"/>
      <c r="C38" s="34" t="str">
        <f ca="1">[1]每日交易快报!A30&amp;MID(TEXT($F$4,"yyyymm"),3,4)</f>
        <v>广东天然气T2104</v>
      </c>
      <c r="D38" s="35"/>
      <c r="E38" s="23">
        <f>[1]每日交易快报!B30</f>
        <v>3710</v>
      </c>
      <c r="F38" s="23">
        <f>[1]每日交易快报!C30</f>
        <v>0</v>
      </c>
    </row>
    <row r="39" spans="1:7" ht="23.1" customHeight="1" x14ac:dyDescent="0.2">
      <c r="B39" s="45"/>
      <c r="C39" s="38" t="str">
        <f ca="1">[1]每日交易快报!A31&amp;MID(TEXT($F$4,"yyyymm"),3,4)</f>
        <v>江西天然气T2104</v>
      </c>
      <c r="D39" s="33"/>
      <c r="E39" s="7">
        <f>[1]每日交易快报!B31</f>
        <v>3850</v>
      </c>
      <c r="F39" s="7">
        <f>[1]每日交易快报!C31</f>
        <v>0</v>
      </c>
    </row>
    <row r="40" spans="1:7" ht="23.1" customHeight="1" x14ac:dyDescent="0.2">
      <c r="B40" s="45"/>
      <c r="C40" s="34" t="str">
        <f ca="1">[1]每日交易快报!A32&amp;MID(TEXT($F$4,"yyyymm"),3,4)</f>
        <v>湖南天然气T2104</v>
      </c>
      <c r="D40" s="35"/>
      <c r="E40" s="23">
        <f>[1]每日交易快报!B32</f>
        <v>3964</v>
      </c>
      <c r="F40" s="23">
        <f>[1]每日交易快报!C32</f>
        <v>0</v>
      </c>
    </row>
    <row r="41" spans="1:7" ht="23.1" customHeight="1" x14ac:dyDescent="0.2">
      <c r="B41" s="46"/>
      <c r="C41" s="38" t="str">
        <f ca="1">[1]每日交易快报!A33&amp;MID(TEXT($F$4,"yyyymm"),3,4)</f>
        <v>天津天然气T2104</v>
      </c>
      <c r="D41" s="33"/>
      <c r="E41" s="7">
        <f>[1]每日交易快报!B33</f>
        <v>3557</v>
      </c>
      <c r="F41" s="7">
        <f>[1]每日交易快报!C33</f>
        <v>0</v>
      </c>
    </row>
    <row r="42" spans="1:7" ht="23.1" customHeight="1" x14ac:dyDescent="0.2">
      <c r="B42" s="44" t="s">
        <v>28</v>
      </c>
      <c r="C42" s="34" t="str">
        <f ca="1">[1]每日交易快报!A34&amp;MID(TEXT($F$4,"yyyymm"),3,4)</f>
        <v>广东水泥2104</v>
      </c>
      <c r="D42" s="35"/>
      <c r="E42" s="23">
        <f>[1]每日交易快报!B34</f>
        <v>522</v>
      </c>
      <c r="F42" s="23">
        <f>[1]每日交易快报!C34</f>
        <v>0</v>
      </c>
    </row>
    <row r="43" spans="1:7" ht="23.1" customHeight="1" x14ac:dyDescent="0.2">
      <c r="B43" s="45"/>
      <c r="C43" s="38" t="str">
        <f ca="1">[1]每日交易快报!A35&amp;MID(TEXT($F$4,"yyyymm"),3,4)</f>
        <v>湖南水泥2104</v>
      </c>
      <c r="D43" s="33"/>
      <c r="E43" s="7">
        <f>[1]每日交易快报!B35</f>
        <v>414</v>
      </c>
      <c r="F43" s="7">
        <f>[1]每日交易快报!C35</f>
        <v>0</v>
      </c>
    </row>
    <row r="44" spans="1:7" ht="23.1" customHeight="1" x14ac:dyDescent="0.2">
      <c r="B44" s="45"/>
      <c r="C44" s="34" t="str">
        <f ca="1">[1]每日交易快报!A36&amp;MID(TEXT($F$4,"yyyymm"),3,4)</f>
        <v>湖北水泥2104</v>
      </c>
      <c r="D44" s="35"/>
      <c r="E44" s="23">
        <f>[1]每日交易快报!B36</f>
        <v>417</v>
      </c>
      <c r="F44" s="23">
        <f>[1]每日交易快报!C36</f>
        <v>0</v>
      </c>
      <c r="G44" s="2" t="s">
        <v>12</v>
      </c>
    </row>
    <row r="45" spans="1:7" ht="23.1" customHeight="1" x14ac:dyDescent="0.2">
      <c r="A45" s="28"/>
      <c r="B45" s="45"/>
      <c r="C45" s="38" t="str">
        <f ca="1">[1]每日交易快报!A37&amp;MID(TEXT($F$4,"yyyymm"),3,4)</f>
        <v>广东水泥熟料2104</v>
      </c>
      <c r="D45" s="33"/>
      <c r="E45" s="7">
        <f>[1]每日交易快报!B37</f>
        <v>352</v>
      </c>
      <c r="F45" s="7">
        <f>[1]每日交易快报!C37</f>
        <v>0</v>
      </c>
    </row>
    <row r="46" spans="1:7" ht="23.1" customHeight="1" x14ac:dyDescent="0.2">
      <c r="A46" s="10"/>
      <c r="B46" s="46"/>
      <c r="C46" s="49" t="str">
        <f ca="1">"全国水泥"&amp;MID(TEXT($F$4,"yyyymm"),3,4)</f>
        <v>全国水泥2104</v>
      </c>
      <c r="D46" s="50"/>
      <c r="E46" s="8">
        <f>AVERAGE(E42:E44)</f>
        <v>451</v>
      </c>
      <c r="F46" s="8">
        <f>AVERAGE(F42:F44)</f>
        <v>0</v>
      </c>
    </row>
    <row r="47" spans="1:7" ht="105.95" customHeight="1" x14ac:dyDescent="0.2">
      <c r="B47" s="47" t="s">
        <v>29</v>
      </c>
      <c r="C47" s="48"/>
      <c r="D47" s="48"/>
      <c r="E47" s="48"/>
      <c r="F47" s="48"/>
    </row>
    <row r="48" spans="1:7" ht="23.1" customHeight="1" x14ac:dyDescent="0.2">
      <c r="B48" s="5" t="s">
        <v>13</v>
      </c>
      <c r="E48" s="13" t="s">
        <v>19</v>
      </c>
      <c r="F48" s="14">
        <f ca="1">TODAY()</f>
        <v>44299</v>
      </c>
    </row>
    <row r="49" spans="2:6" ht="23.1" customHeight="1" x14ac:dyDescent="0.2">
      <c r="B49" s="43" t="s">
        <v>3</v>
      </c>
      <c r="C49" s="43" t="s">
        <v>14</v>
      </c>
      <c r="D49" s="43"/>
      <c r="E49" s="43" t="s">
        <v>15</v>
      </c>
      <c r="F49" s="43"/>
    </row>
    <row r="50" spans="2:6" ht="23.1" customHeight="1" x14ac:dyDescent="0.2">
      <c r="B50" s="43"/>
      <c r="C50" s="6" t="s">
        <v>16</v>
      </c>
      <c r="D50" s="6" t="s">
        <v>17</v>
      </c>
      <c r="E50" s="6" t="s">
        <v>16</v>
      </c>
      <c r="F50" s="6" t="s">
        <v>17</v>
      </c>
    </row>
    <row r="51" spans="2:6" ht="23.1" customHeight="1" x14ac:dyDescent="0.2">
      <c r="B51" s="16" t="str">
        <f>LEFT([1]当日成交量!G2,3)</f>
        <v>氧化铝</v>
      </c>
      <c r="C51" s="18">
        <f>IF([1]当日成交量!H2=0,"-",[1]当日成交量!H2)</f>
        <v>4000</v>
      </c>
      <c r="D51" s="19">
        <f>IF([1]当日成交量!I2=0,"-",[1]当日成交量!I2/10000)</f>
        <v>960</v>
      </c>
      <c r="E51" s="18">
        <f>IF([1]当日成交量!J2=0,"-",[1]当日成交量!J2)</f>
        <v>104000</v>
      </c>
      <c r="F51" s="19">
        <f>IF([1]当日成交量!K2=0,"-",[1]当日成交量!K2/10000)</f>
        <v>24960</v>
      </c>
    </row>
    <row r="52" spans="2:6" ht="23.1" customHeight="1" x14ac:dyDescent="0.2">
      <c r="B52" s="25" t="str">
        <f>LEFT([1]当日成交量!G3,2)</f>
        <v>铝锭</v>
      </c>
      <c r="C52" s="26">
        <f>IF([1]当日成交量!H3=0,"-",[1]当日成交量!H3)</f>
        <v>167</v>
      </c>
      <c r="D52" s="27">
        <f>IF([1]当日成交量!I3=0,"-",[1]当日成交量!I3/10000)</f>
        <v>291.08100000000002</v>
      </c>
      <c r="E52" s="26">
        <f>IF([1]当日成交量!J3=0,"-",[1]当日成交量!J3)</f>
        <v>24684.37</v>
      </c>
      <c r="F52" s="27">
        <f>IF([1]当日成交量!K3=0,"-",[1]当日成交量!K3/10000)</f>
        <v>39596.009497000006</v>
      </c>
    </row>
    <row r="53" spans="2:6" ht="23.1" customHeight="1" x14ac:dyDescent="0.2">
      <c r="B53" s="16" t="str">
        <f>LEFT([1]当日成交量!G4,2)</f>
        <v>铝棒</v>
      </c>
      <c r="C53" s="18" t="str">
        <f>IF([1]当日成交量!H4=0,"-",[1]当日成交量!H4)</f>
        <v>-</v>
      </c>
      <c r="D53" s="19" t="str">
        <f>IF([1]当日成交量!I4=0,"-",[1]当日成交量!I4/10000)</f>
        <v>-</v>
      </c>
      <c r="E53" s="18" t="str">
        <f>IF([1]当日成交量!J4=0,"-",[1]当日成交量!J4)</f>
        <v>-</v>
      </c>
      <c r="F53" s="19" t="str">
        <f>IF([1]当日成交量!K4=0,"-",[1]当日成交量!K4/10000)</f>
        <v>-</v>
      </c>
    </row>
    <row r="54" spans="2:6" ht="23.1" customHeight="1" x14ac:dyDescent="0.2">
      <c r="B54" s="25" t="str">
        <f>LEFT([1]当日成交量!G5,2)</f>
        <v>铜杆</v>
      </c>
      <c r="C54" s="26" t="str">
        <f>IF([1]当日成交量!H5=0,"-",[1]当日成交量!H5)</f>
        <v>-</v>
      </c>
      <c r="D54" s="27" t="str">
        <f>IF([1]当日成交量!I5=0,"-",[1]当日成交量!I5/10000)</f>
        <v>-</v>
      </c>
      <c r="E54" s="26">
        <f>IF([1]当日成交量!J5=0,"-",[1]当日成交量!J5)</f>
        <v>9760</v>
      </c>
      <c r="F54" s="27">
        <f>IF([1]当日成交量!K5=0,"-",[1]当日成交量!K5/10000)</f>
        <v>56393.205791999993</v>
      </c>
    </row>
    <row r="55" spans="2:6" ht="23.1" customHeight="1" x14ac:dyDescent="0.2">
      <c r="B55" s="16" t="str">
        <f>LEFT([1]当日成交量!G6,3)</f>
        <v>电解铜</v>
      </c>
      <c r="C55" s="18" t="str">
        <f>IF([1]当日成交量!H6=0,"-",[1]当日成交量!H6)</f>
        <v>-</v>
      </c>
      <c r="D55" s="19" t="str">
        <f>IF([1]当日成交量!I6=0,"-",[1]当日成交量!I6/10000)</f>
        <v>-</v>
      </c>
      <c r="E55" s="18">
        <f>IF([1]当日成交量!J6=0,"-",[1]当日成交量!J6)</f>
        <v>11392</v>
      </c>
      <c r="F55" s="19">
        <f>IF([1]当日成交量!K6=0,"-",[1]当日成交量!K6/10000)</f>
        <v>72731.942500000005</v>
      </c>
    </row>
    <row r="56" spans="2:6" ht="23.1" customHeight="1" x14ac:dyDescent="0.2">
      <c r="B56" s="25" t="str">
        <f>LEFT([1]当日成交量!G7,2)</f>
        <v>水泥</v>
      </c>
      <c r="C56" s="26" t="str">
        <f>IF([1]当日成交量!H7=0,"-",[1]当日成交量!H7)</f>
        <v>-</v>
      </c>
      <c r="D56" s="27" t="str">
        <f>IF([1]当日成交量!I7=0,"-",[1]当日成交量!I7/10000)</f>
        <v>-</v>
      </c>
      <c r="E56" s="26">
        <f>IF([1]当日成交量!J7=0,"-",[1]当日成交量!J7)</f>
        <v>144968</v>
      </c>
      <c r="F56" s="27">
        <f>IF([1]当日成交量!K7=0,"-",[1]当日成交量!K7/10000)</f>
        <v>5534.7120000000004</v>
      </c>
    </row>
    <row r="57" spans="2:6" ht="23.1" customHeight="1" x14ac:dyDescent="0.2">
      <c r="B57" s="16" t="str">
        <f>LEFT([1]当日成交量!G8,3)</f>
        <v>天然气</v>
      </c>
      <c r="C57" s="18" t="str">
        <f>IF([1]当日成交量!H8=0,"-",[1]当日成交量!H8)</f>
        <v>-</v>
      </c>
      <c r="D57" s="19" t="str">
        <f>IF([1]当日成交量!I8=0,"-",[1]当日成交量!I8/10000)</f>
        <v>-</v>
      </c>
      <c r="E57" s="18" t="str">
        <f>IF([1]当日成交量!J8=0,"-",[1]当日成交量!J8)</f>
        <v>-</v>
      </c>
      <c r="F57" s="19" t="str">
        <f>IF([1]当日成交量!K8=0,"-",[1]当日成交量!K8/10000)</f>
        <v>-</v>
      </c>
    </row>
    <row r="58" spans="2:6" ht="23.1" customHeight="1" x14ac:dyDescent="0.2">
      <c r="B58" s="20" t="s">
        <v>18</v>
      </c>
      <c r="C58" s="29" t="s">
        <v>12</v>
      </c>
      <c r="D58" s="29">
        <f>SUM(D51:D57)</f>
        <v>1251.0810000000001</v>
      </c>
      <c r="E58" s="29" t="s">
        <v>12</v>
      </c>
      <c r="F58" s="29">
        <f>SUM(F51:F57)</f>
        <v>199215.86978900002</v>
      </c>
    </row>
    <row r="59" spans="2:6" x14ac:dyDescent="0.2">
      <c r="D59" s="24"/>
      <c r="F59" s="24"/>
    </row>
  </sheetData>
  <mergeCells count="50">
    <mergeCell ref="E49:F49"/>
    <mergeCell ref="B36:B41"/>
    <mergeCell ref="C36:D36"/>
    <mergeCell ref="C42:D42"/>
    <mergeCell ref="C43:D43"/>
    <mergeCell ref="C44:D44"/>
    <mergeCell ref="B47:F47"/>
    <mergeCell ref="B42:B46"/>
    <mergeCell ref="C46:D46"/>
    <mergeCell ref="C37:D37"/>
    <mergeCell ref="C38:D38"/>
    <mergeCell ref="C39:D39"/>
    <mergeCell ref="C40:D40"/>
    <mergeCell ref="C45:D45"/>
    <mergeCell ref="C32:D32"/>
    <mergeCell ref="C33:D33"/>
    <mergeCell ref="C34:D34"/>
    <mergeCell ref="C35:D35"/>
    <mergeCell ref="B49:B50"/>
    <mergeCell ref="C49:D49"/>
    <mergeCell ref="C41:D41"/>
    <mergeCell ref="B1:F1"/>
    <mergeCell ref="B2:F2"/>
    <mergeCell ref="C10:D10"/>
    <mergeCell ref="B11:B18"/>
    <mergeCell ref="B19:B24"/>
    <mergeCell ref="C24:D24"/>
    <mergeCell ref="C17:D17"/>
    <mergeCell ref="C18:D18"/>
    <mergeCell ref="C19:D19"/>
    <mergeCell ref="C20:D20"/>
    <mergeCell ref="C21:D21"/>
    <mergeCell ref="C22:D22"/>
    <mergeCell ref="C23:D23"/>
    <mergeCell ref="B25:B28"/>
    <mergeCell ref="B29:B31"/>
    <mergeCell ref="B32:B35"/>
    <mergeCell ref="C11:D11"/>
    <mergeCell ref="C12:D12"/>
    <mergeCell ref="C13:D13"/>
    <mergeCell ref="C14:D14"/>
    <mergeCell ref="C15:D15"/>
    <mergeCell ref="C16:D16"/>
    <mergeCell ref="C25:D25"/>
    <mergeCell ref="C26:D26"/>
    <mergeCell ref="C27:D27"/>
    <mergeCell ref="C28:D28"/>
    <mergeCell ref="C29:D29"/>
    <mergeCell ref="C30:D30"/>
    <mergeCell ref="C31:D31"/>
  </mergeCells>
  <phoneticPr fontId="2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2021-04-02T09:44:01Z</cp:lastPrinted>
  <dcterms:created xsi:type="dcterms:W3CDTF">2015-06-05T18:19:00Z</dcterms:created>
  <dcterms:modified xsi:type="dcterms:W3CDTF">2021-04-13T10:03:15Z</dcterms:modified>
</cp:coreProperties>
</file>